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G:\共有ドライブ\パイプシステム開発営業部_海外営業G_北米\北米\06_営業ツール\12_ウェブサイト技術資料追加\Technical information\2_Joint check sheet\Revised_Kagawa\"/>
    </mc:Choice>
  </mc:AlternateContent>
  <xr:revisionPtr revIDLastSave="0" documentId="13_ncr:1_{66068864-6D00-40B0-91B9-DAF8211FC320}" xr6:coauthVersionLast="46" xr6:coauthVersionMax="46" xr10:uidLastSave="{00000000-0000-0000-0000-000000000000}"/>
  <bookViews>
    <workbookView xWindow="-108" yWindow="-108" windowWidth="23256" windowHeight="12576" tabRatio="694" xr2:uid="{00000000-000D-0000-FFFF-FFFF00000000}"/>
  </bookViews>
  <sheets>
    <sheet name="S-Check sheet" sheetId="17" r:id="rId1"/>
    <sheet name="Appendix" sheetId="18" r:id="rId2"/>
    <sheet name="OD" sheetId="16" state="hidden" r:id="rId3"/>
  </sheets>
  <definedNames>
    <definedName name="_xlnm.Print_Area" localSheetId="0">'S-Check sheet'!$B$1:$O$41</definedName>
  </definedNames>
  <calcPr calcId="181029"/>
</workbook>
</file>

<file path=xl/calcChain.xml><?xml version="1.0" encoding="utf-8"?>
<calcChain xmlns="http://schemas.openxmlformats.org/spreadsheetml/2006/main">
  <c r="K36" i="17" l="1"/>
  <c r="I36" i="17"/>
  <c r="G36" i="17"/>
  <c r="E36" i="17"/>
  <c r="M22" i="17"/>
  <c r="G22" i="17"/>
  <c r="I22" i="17"/>
  <c r="K22" i="17"/>
  <c r="B9" i="16"/>
  <c r="B10" i="16"/>
  <c r="F10" i="16"/>
  <c r="B33" i="17"/>
  <c r="M27" i="17"/>
  <c r="K27" i="17"/>
  <c r="I27" i="17"/>
  <c r="G27" i="17"/>
  <c r="E27" i="17"/>
  <c r="E22" i="17"/>
  <c r="F3" i="17"/>
  <c r="E32" i="17" s="1"/>
  <c r="F15" i="16"/>
  <c r="F14" i="16"/>
  <c r="F13" i="16"/>
  <c r="F12" i="16"/>
  <c r="F11" i="16"/>
  <c r="F9" i="16"/>
  <c r="B15" i="16"/>
  <c r="B14" i="16"/>
  <c r="B13" i="16"/>
  <c r="B12" i="16"/>
  <c r="B11" i="16"/>
  <c r="M36" i="17" l="1"/>
  <c r="M32" i="17"/>
  <c r="M33" i="17"/>
  <c r="E33" i="17"/>
  <c r="K32" i="17"/>
  <c r="G33" i="17"/>
  <c r="I32" i="17"/>
  <c r="G32" i="17"/>
  <c r="I33" i="17"/>
  <c r="K33" i="17"/>
</calcChain>
</file>

<file path=xl/sharedStrings.xml><?xml version="1.0" encoding="utf-8"?>
<sst xmlns="http://schemas.openxmlformats.org/spreadsheetml/2006/main" count="65" uniqueCount="49">
  <si>
    <t>S-Type JOINT ASSEMBLING CHECK SHEET</t>
    <phoneticPr fontId="2"/>
  </si>
  <si>
    <t>Approved by</t>
    <phoneticPr fontId="2"/>
  </si>
  <si>
    <t>Recorded by</t>
    <phoneticPr fontId="2"/>
  </si>
  <si>
    <t>Pipe size (in.)</t>
    <phoneticPr fontId="2"/>
  </si>
  <si>
    <t>OD(mm)</t>
    <phoneticPr fontId="1"/>
  </si>
  <si>
    <t>+2,-4</t>
    <phoneticPr fontId="1"/>
  </si>
  <si>
    <t>Crew/Contractor</t>
    <phoneticPr fontId="2"/>
  </si>
  <si>
    <t>Project/Site</t>
    <phoneticPr fontId="1"/>
  </si>
  <si>
    <t>Date</t>
    <phoneticPr fontId="1"/>
  </si>
  <si>
    <t>STA.</t>
    <phoneticPr fontId="1"/>
  </si>
  <si>
    <t>Item No.</t>
    <phoneticPr fontId="1"/>
  </si>
  <si>
    <t>Description</t>
    <phoneticPr fontId="1"/>
  </si>
  <si>
    <t>Symbol</t>
    <phoneticPr fontId="1"/>
  </si>
  <si>
    <t>Remark</t>
    <phoneticPr fontId="1"/>
  </si>
  <si>
    <t>Check List</t>
    <phoneticPr fontId="2"/>
  </si>
  <si>
    <r>
      <t xml:space="preserve">1.Gap of Connecting Piece </t>
    </r>
    <r>
      <rPr>
        <sz val="10"/>
        <rFont val="Arial Unicode MS"/>
        <family val="3"/>
        <charset val="128"/>
      </rPr>
      <t xml:space="preserve">Ⅲ
</t>
    </r>
    <r>
      <rPr>
        <sz val="10"/>
        <rFont val="Arial"/>
        <family val="2"/>
      </rPr>
      <t xml:space="preserve">  </t>
    </r>
    <r>
      <rPr>
        <sz val="9"/>
        <rFont val="Arial"/>
        <family val="2"/>
      </rPr>
      <t>(1.5mm to 2.0mm (approx.1/16"))</t>
    </r>
    <phoneticPr fontId="2"/>
  </si>
  <si>
    <t>2.Clearance between Lock Ring 
   and Spigot (&lt;1mm)</t>
    <phoneticPr fontId="1"/>
  </si>
  <si>
    <t>3.Clearance between Spigot and
  Socket should be even (4 points)</t>
    <phoneticPr fontId="2"/>
  </si>
  <si>
    <t>4.Back-up Ring position</t>
    <phoneticPr fontId="2"/>
  </si>
  <si>
    <t>5.Split Ring position</t>
    <phoneticPr fontId="2"/>
  </si>
  <si>
    <r>
      <t>6.Torque up (150ft.lbs</t>
    </r>
    <r>
      <rPr>
        <sz val="10"/>
        <rFont val="ＭＳ Ｐゴシック"/>
        <family val="3"/>
        <charset val="128"/>
      </rPr>
      <t>≒</t>
    </r>
    <r>
      <rPr>
        <sz val="10"/>
        <rFont val="Arial"/>
        <family val="2"/>
      </rPr>
      <t>200N-m)</t>
    </r>
    <phoneticPr fontId="2"/>
  </si>
  <si>
    <t>Top</t>
    <phoneticPr fontId="1"/>
  </si>
  <si>
    <t>Bottom</t>
    <phoneticPr fontId="1"/>
  </si>
  <si>
    <t>Judge</t>
    <phoneticPr fontId="1"/>
  </si>
  <si>
    <t>8.Rubber Gasket shape</t>
    <phoneticPr fontId="2"/>
  </si>
  <si>
    <t>Allowable</t>
    <phoneticPr fontId="1"/>
  </si>
  <si>
    <t>Deflection(Hor.)</t>
    <phoneticPr fontId="1"/>
  </si>
  <si>
    <t>Deflection(Ver.)</t>
    <phoneticPr fontId="1"/>
  </si>
  <si>
    <t>Joint Test</t>
    <phoneticPr fontId="1"/>
  </si>
  <si>
    <t>Final pressure</t>
    <phoneticPr fontId="1"/>
  </si>
  <si>
    <t>Judgement</t>
    <phoneticPr fontId="2"/>
  </si>
  <si>
    <t>Note</t>
    <phoneticPr fontId="1"/>
  </si>
  <si>
    <t>D2</t>
    <phoneticPr fontId="1"/>
  </si>
  <si>
    <t>許容差</t>
    <rPh sb="0" eb="2">
      <t>キョヨウ</t>
    </rPh>
    <rPh sb="2" eb="3">
      <t>サ</t>
    </rPh>
    <phoneticPr fontId="1"/>
  </si>
  <si>
    <t>許容曲げ角度</t>
    <rPh sb="0" eb="2">
      <t>キョヨウ</t>
    </rPh>
    <rPh sb="2" eb="3">
      <t>マ</t>
    </rPh>
    <rPh sb="4" eb="6">
      <t>カクド</t>
    </rPh>
    <phoneticPr fontId="1"/>
  </si>
  <si>
    <t>+2, -4</t>
    <phoneticPr fontId="1"/>
  </si>
  <si>
    <t>Right</t>
    <phoneticPr fontId="1"/>
  </si>
  <si>
    <t>Left</t>
    <phoneticPr fontId="1"/>
  </si>
  <si>
    <t>1st Edition (Apr.2021)</t>
    <phoneticPr fontId="1"/>
  </si>
  <si>
    <r>
      <rPr>
        <b/>
        <sz val="11"/>
        <color indexed="8"/>
        <rFont val="Arial Unicode MS"/>
        <family val="3"/>
        <charset val="128"/>
      </rPr>
      <t>①</t>
    </r>
    <r>
      <rPr>
        <b/>
        <sz val="11"/>
        <color indexed="8"/>
        <rFont val="Arial"/>
        <family val="2"/>
      </rPr>
      <t>Clean both the socket and the spigot.</t>
    </r>
    <phoneticPr fontId="1"/>
  </si>
  <si>
    <r>
      <rPr>
        <b/>
        <sz val="11"/>
        <color indexed="8"/>
        <rFont val="Arial Unicode MS"/>
        <family val="3"/>
        <charset val="128"/>
      </rPr>
      <t>⑥</t>
    </r>
    <r>
      <rPr>
        <b/>
        <sz val="11"/>
        <color indexed="8"/>
        <rFont val="Arial"/>
        <family val="2"/>
      </rPr>
      <t>The metal part faces to the spigot</t>
    </r>
    <phoneticPr fontId="1"/>
  </si>
  <si>
    <r>
      <rPr>
        <b/>
        <sz val="11"/>
        <color indexed="8"/>
        <rFont val="Arial Unicode MS"/>
        <family val="3"/>
        <charset val="128"/>
      </rPr>
      <t>②</t>
    </r>
    <r>
      <rPr>
        <b/>
        <sz val="11"/>
        <color indexed="8"/>
        <rFont val="Arial"/>
        <family val="2"/>
      </rPr>
      <t>Gap shall be 1.5mm to 2.0mm (approx.1/16").</t>
    </r>
    <phoneticPr fontId="1"/>
  </si>
  <si>
    <r>
      <rPr>
        <b/>
        <sz val="11"/>
        <color indexed="8"/>
        <rFont val="Arial Unicode MS"/>
        <family val="3"/>
        <charset val="128"/>
      </rPr>
      <t>⑨</t>
    </r>
    <r>
      <rPr>
        <b/>
        <sz val="11"/>
        <color indexed="8"/>
        <rFont val="Arial"/>
        <family val="2"/>
      </rPr>
      <t>Combination of A and C is bad.</t>
    </r>
    <phoneticPr fontId="1"/>
  </si>
  <si>
    <r>
      <rPr>
        <b/>
        <sz val="11"/>
        <color indexed="8"/>
        <rFont val="Arial Unicode MS"/>
        <family val="3"/>
        <charset val="128"/>
      </rPr>
      <t>③</t>
    </r>
    <r>
      <rPr>
        <b/>
        <sz val="11"/>
        <color indexed="8"/>
        <rFont val="Arial"/>
        <family val="2"/>
      </rPr>
      <t>Lock Ring holds the spigot tightly.</t>
    </r>
    <phoneticPr fontId="1"/>
  </si>
  <si>
    <r>
      <rPr>
        <b/>
        <sz val="11"/>
        <color indexed="8"/>
        <rFont val="Arial Unicode MS"/>
        <family val="3"/>
        <charset val="128"/>
      </rPr>
      <t>④</t>
    </r>
    <r>
      <rPr>
        <b/>
        <sz val="11"/>
        <color indexed="8"/>
        <rFont val="Arial"/>
        <family val="2"/>
      </rPr>
      <t>Lubricate the socket and the spigot with appropriate</t>
    </r>
    <phoneticPr fontId="1"/>
  </si>
  <si>
    <t xml:space="preserve">   lubricant for ductile iron pipe.</t>
    <phoneticPr fontId="1"/>
  </si>
  <si>
    <r>
      <rPr>
        <b/>
        <sz val="11"/>
        <color indexed="8"/>
        <rFont val="Arial Unicode MS"/>
        <family val="3"/>
        <charset val="128"/>
      </rPr>
      <t>⑤</t>
    </r>
    <r>
      <rPr>
        <b/>
        <sz val="11"/>
        <color indexed="8"/>
        <rFont val="Arial"/>
        <family val="2"/>
      </rPr>
      <t>Place the split portion at the bottome.</t>
    </r>
    <phoneticPr fontId="1"/>
  </si>
  <si>
    <r>
      <t xml:space="preserve">7.Bolting balance (inch)
</t>
    </r>
    <r>
      <rPr>
        <sz val="8"/>
        <rFont val="Arial"/>
        <family val="2"/>
      </rPr>
      <t>Gap shall be uniform all around.
Allowable difference is less than 1/4".</t>
    </r>
    <phoneticPr fontId="2"/>
  </si>
  <si>
    <r>
      <t xml:space="preserve">9.Gap of Y (inch)
</t>
    </r>
    <r>
      <rPr>
        <sz val="8"/>
        <color indexed="8"/>
        <rFont val="Arial"/>
        <family val="2"/>
      </rPr>
      <t>Deflection angle shall be less than allowable degrees.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</si>
</sst>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/yy;@"/>
    <numFmt numFmtId="177" formatCode="0.00_ &quot;deg.&quot;"/>
    <numFmt numFmtId="178" formatCode="0.0_ "/>
    <numFmt numFmtId="179" formatCode="0_ "/>
    <numFmt numFmtId="180" formatCode="0_);[Red]\(0\)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0"/>
      <name val="ＭＳ Ｐゴシック"/>
      <family val="3"/>
      <charset val="128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 Unicode MS"/>
      <family val="3"/>
      <charset val="128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4" fillId="0" borderId="0" xfId="0" applyFont="1"/>
    <xf numFmtId="0" fontId="4" fillId="0" borderId="0" xfId="0" applyFont="1" applyFill="1"/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Border="1"/>
    <xf numFmtId="0" fontId="12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0" fillId="0" borderId="0" xfId="0" applyFont="1" applyBorder="1"/>
    <xf numFmtId="0" fontId="6" fillId="0" borderId="10" xfId="0" applyFont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0" fontId="4" fillId="0" borderId="51" xfId="0" applyFont="1" applyBorder="1"/>
    <xf numFmtId="0" fontId="6" fillId="0" borderId="64" xfId="0" applyFont="1" applyBorder="1" applyAlignment="1">
      <alignment vertical="center"/>
    </xf>
    <xf numFmtId="177" fontId="4" fillId="0" borderId="65" xfId="0" applyNumberFormat="1" applyFont="1" applyBorder="1" applyAlignment="1">
      <alignment horizontal="left" vertical="center"/>
    </xf>
    <xf numFmtId="0" fontId="12" fillId="0" borderId="51" xfId="0" applyFont="1" applyBorder="1" applyAlignment="1"/>
    <xf numFmtId="0" fontId="4" fillId="0" borderId="43" xfId="0" applyFont="1" applyBorder="1"/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shrinkToFit="1"/>
    </xf>
    <xf numFmtId="0" fontId="18" fillId="0" borderId="2" xfId="0" applyFont="1" applyBorder="1"/>
    <xf numFmtId="0" fontId="4" fillId="0" borderId="2" xfId="0" applyFont="1" applyBorder="1"/>
    <xf numFmtId="0" fontId="12" fillId="0" borderId="2" xfId="0" applyFont="1" applyBorder="1"/>
    <xf numFmtId="0" fontId="4" fillId="0" borderId="49" xfId="0" applyFont="1" applyBorder="1"/>
    <xf numFmtId="0" fontId="4" fillId="0" borderId="3" xfId="0" applyFont="1" applyBorder="1"/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0" xfId="0" applyFont="1" applyBorder="1" applyAlignment="1"/>
    <xf numFmtId="0" fontId="18" fillId="0" borderId="0" xfId="0" applyFont="1" applyBorder="1"/>
    <xf numFmtId="0" fontId="12" fillId="0" borderId="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top"/>
    </xf>
    <xf numFmtId="0" fontId="4" fillId="0" borderId="43" xfId="0" applyFont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4" fillId="0" borderId="51" xfId="0" applyFont="1" applyBorder="1" applyAlignment="1" applyProtection="1">
      <alignment horizontal="left" vertical="top"/>
    </xf>
    <xf numFmtId="0" fontId="4" fillId="0" borderId="49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/>
    </xf>
    <xf numFmtId="0" fontId="4" fillId="0" borderId="9" xfId="0" applyFont="1" applyBorder="1" applyAlignment="1" applyProtection="1">
      <alignment horizontal="left" vertical="top"/>
    </xf>
    <xf numFmtId="176" fontId="12" fillId="0" borderId="23" xfId="0" applyNumberFormat="1" applyFont="1" applyFill="1" applyBorder="1" applyAlignment="1" applyProtection="1">
      <alignment horizontal="center" vertical="center"/>
      <protection locked="0"/>
    </xf>
    <xf numFmtId="176" fontId="12" fillId="0" borderId="72" xfId="0" applyNumberFormat="1" applyFont="1" applyFill="1" applyBorder="1" applyAlignment="1" applyProtection="1">
      <alignment horizontal="center" vertical="center"/>
      <protection locked="0"/>
    </xf>
    <xf numFmtId="0" fontId="15" fillId="0" borderId="74" xfId="0" applyFont="1" applyFill="1" applyBorder="1" applyAlignment="1">
      <alignment horizontal="center"/>
    </xf>
    <xf numFmtId="0" fontId="15" fillId="0" borderId="75" xfId="0" applyFont="1" applyFill="1" applyBorder="1" applyAlignment="1">
      <alignment horizontal="center"/>
    </xf>
    <xf numFmtId="0" fontId="12" fillId="0" borderId="74" xfId="0" applyFont="1" applyFill="1" applyBorder="1" applyAlignment="1" applyProtection="1">
      <alignment horizontal="center" vertical="center"/>
      <protection locked="0"/>
    </xf>
    <xf numFmtId="0" fontId="12" fillId="0" borderId="75" xfId="0" applyFont="1" applyFill="1" applyBorder="1" applyAlignment="1" applyProtection="1">
      <alignment horizontal="center" vertical="center"/>
      <protection locked="0"/>
    </xf>
    <xf numFmtId="0" fontId="12" fillId="0" borderId="76" xfId="0" applyFont="1" applyFill="1" applyBorder="1" applyAlignment="1" applyProtection="1">
      <alignment horizontal="center" vertical="center"/>
      <protection locked="0"/>
    </xf>
    <xf numFmtId="0" fontId="12" fillId="0" borderId="66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176" fontId="12" fillId="0" borderId="21" xfId="0" applyNumberFormat="1" applyFont="1" applyFill="1" applyBorder="1" applyAlignment="1" applyProtection="1">
      <alignment horizontal="center" vertical="center"/>
      <protection locked="0"/>
    </xf>
    <xf numFmtId="176" fontId="12" fillId="0" borderId="22" xfId="0" applyNumberFormat="1" applyFont="1" applyFill="1" applyBorder="1" applyAlignment="1" applyProtection="1">
      <alignment horizontal="center" vertical="center"/>
      <protection locked="0"/>
    </xf>
    <xf numFmtId="177" fontId="14" fillId="0" borderId="15" xfId="0" applyNumberFormat="1" applyFont="1" applyBorder="1" applyAlignment="1">
      <alignment horizontal="center" vertical="center"/>
    </xf>
    <xf numFmtId="177" fontId="14" fillId="0" borderId="70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177" fontId="14" fillId="0" borderId="16" xfId="0" applyNumberFormat="1" applyFont="1" applyBorder="1" applyAlignment="1">
      <alignment horizontal="center" vertical="center"/>
    </xf>
    <xf numFmtId="180" fontId="14" fillId="0" borderId="15" xfId="0" applyNumberFormat="1" applyFont="1" applyBorder="1" applyAlignment="1" applyProtection="1">
      <alignment horizontal="center" vertical="center"/>
      <protection locked="0"/>
    </xf>
    <xf numFmtId="180" fontId="14" fillId="0" borderId="16" xfId="0" applyNumberFormat="1" applyFont="1" applyBorder="1" applyAlignment="1" applyProtection="1">
      <alignment horizontal="center" vertical="center"/>
      <protection locked="0"/>
    </xf>
    <xf numFmtId="180" fontId="12" fillId="0" borderId="15" xfId="0" applyNumberFormat="1" applyFont="1" applyBorder="1" applyAlignment="1" applyProtection="1">
      <alignment horizontal="center" vertical="center"/>
      <protection locked="0"/>
    </xf>
    <xf numFmtId="180" fontId="12" fillId="0" borderId="7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 shrinkToFit="1"/>
    </xf>
    <xf numFmtId="0" fontId="6" fillId="0" borderId="27" xfId="0" applyFont="1" applyBorder="1" applyAlignment="1">
      <alignment horizontal="right" vertical="center" shrinkToFit="1"/>
    </xf>
    <xf numFmtId="0" fontId="8" fillId="0" borderId="24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12" fontId="12" fillId="0" borderId="15" xfId="0" applyNumberFormat="1" applyFont="1" applyBorder="1" applyAlignment="1">
      <alignment horizontal="center" vertical="center"/>
    </xf>
    <xf numFmtId="12" fontId="12" fillId="0" borderId="16" xfId="0" applyNumberFormat="1" applyFont="1" applyBorder="1" applyAlignment="1">
      <alignment horizontal="center" vertical="center"/>
    </xf>
    <xf numFmtId="12" fontId="12" fillId="0" borderId="70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71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2" fillId="0" borderId="15" xfId="0" applyNumberFormat="1" applyFont="1" applyBorder="1" applyAlignment="1" applyProtection="1">
      <alignment horizontal="center" vertical="center"/>
      <protection locked="0"/>
    </xf>
    <xf numFmtId="179" fontId="12" fillId="0" borderId="70" xfId="0" applyNumberFormat="1" applyFont="1" applyBorder="1" applyAlignment="1" applyProtection="1">
      <alignment horizontal="center" vertical="center"/>
      <protection locked="0"/>
    </xf>
    <xf numFmtId="179" fontId="12" fillId="0" borderId="16" xfId="0" applyNumberFormat="1" applyFont="1" applyBorder="1" applyAlignment="1" applyProtection="1">
      <alignment horizontal="center" vertical="center"/>
      <protection locked="0"/>
    </xf>
    <xf numFmtId="179" fontId="12" fillId="0" borderId="15" xfId="0" applyNumberFormat="1" applyFont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>
      <alignment vertical="center" wrapText="1"/>
    </xf>
    <xf numFmtId="0" fontId="4" fillId="0" borderId="63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6" fillId="0" borderId="61" xfId="0" applyFont="1" applyFill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69" xfId="0" applyFont="1" applyBorder="1" applyAlignment="1" applyProtection="1">
      <alignment horizontal="center" vertical="center"/>
      <protection locked="0"/>
    </xf>
    <xf numFmtId="0" fontId="6" fillId="0" borderId="61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2" fillId="0" borderId="70" xfId="0" applyFont="1" applyBorder="1" applyAlignment="1" applyProtection="1">
      <alignment horizontal="center" vertical="center"/>
      <protection locked="0"/>
    </xf>
    <xf numFmtId="0" fontId="6" fillId="0" borderId="62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62" xfId="0" applyFont="1" applyFill="1" applyBorder="1" applyAlignment="1">
      <alignment vertical="center" wrapText="1"/>
    </xf>
    <xf numFmtId="0" fontId="6" fillId="0" borderId="61" xfId="0" applyFont="1" applyFill="1" applyBorder="1" applyAlignment="1">
      <alignment vertical="center" wrapText="1" shrinkToFit="1"/>
    </xf>
    <xf numFmtId="0" fontId="6" fillId="0" borderId="28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12" fillId="3" borderId="7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43" xfId="0" applyFont="1" applyFill="1" applyBorder="1" applyAlignment="1">
      <alignment horizontal="left"/>
    </xf>
    <xf numFmtId="0" fontId="6" fillId="0" borderId="44" xfId="0" applyFont="1" applyBorder="1" applyAlignment="1">
      <alignment vertical="center" wrapText="1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2" fillId="0" borderId="67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60" xfId="0" applyFont="1" applyBorder="1" applyAlignment="1" applyProtection="1">
      <alignment horizontal="center" vertical="center"/>
      <protection locked="0"/>
    </xf>
    <xf numFmtId="0" fontId="9" fillId="0" borderId="55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49" fontId="12" fillId="0" borderId="4" xfId="0" quotePrefix="1" applyNumberFormat="1" applyFont="1" applyFill="1" applyBorder="1" applyAlignment="1" applyProtection="1">
      <alignment horizontal="center" vertical="center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/>
      <protection locked="0"/>
    </xf>
    <xf numFmtId="49" fontId="12" fillId="0" borderId="6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 applyProtection="1">
      <alignment horizontal="center" vertical="center" shrinkToFit="1"/>
      <protection locked="0"/>
    </xf>
    <xf numFmtId="0" fontId="12" fillId="0" borderId="34" xfId="0" applyFont="1" applyFill="1" applyBorder="1" applyAlignment="1" applyProtection="1">
      <alignment horizontal="center" vertical="center" shrinkToFit="1"/>
      <protection locked="0"/>
    </xf>
    <xf numFmtId="0" fontId="12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53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176" fontId="12" fillId="0" borderId="30" xfId="0" applyNumberFormat="1" applyFont="1" applyFill="1" applyBorder="1" applyAlignment="1" applyProtection="1">
      <alignment horizontal="center" vertical="center"/>
      <protection locked="0"/>
    </xf>
    <xf numFmtId="176" fontId="12" fillId="0" borderId="35" xfId="0" applyNumberFormat="1" applyFont="1" applyFill="1" applyBorder="1" applyAlignment="1" applyProtection="1">
      <alignment horizontal="center" vertical="center"/>
      <protection locked="0"/>
    </xf>
    <xf numFmtId="176" fontId="12" fillId="0" borderId="54" xfId="0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/>
    </xf>
    <xf numFmtId="0" fontId="12" fillId="0" borderId="45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8" fontId="4" fillId="0" borderId="12" xfId="0" applyNumberFormat="1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/>
    </xf>
    <xf numFmtId="49" fontId="9" fillId="0" borderId="43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5</xdr:row>
          <xdr:rowOff>45720</xdr:rowOff>
        </xdr:from>
        <xdr:to>
          <xdr:col>6</xdr:col>
          <xdr:colOff>38100</xdr:colOff>
          <xdr:row>8</xdr:row>
          <xdr:rowOff>167640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889635</xdr:colOff>
      <xdr:row>7</xdr:row>
      <xdr:rowOff>60325</xdr:rowOff>
    </xdr:from>
    <xdr:ext cx="1382890" cy="22144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15415" y="7931785"/>
          <a:ext cx="1382890" cy="221440"/>
        </a:xfrm>
        <a:prstGeom prst="rect">
          <a:avLst/>
        </a:prstGeom>
        <a:solidFill>
          <a:schemeClr val="bg1"/>
        </a:solidFill>
        <a:ln w="9525" cmpd="sng">
          <a:noFill/>
        </a:ln>
        <a:effectLst/>
      </xdr:spPr>
      <xdr:txBody>
        <a:bodyPr vertOverflow="clip" horzOverflow="clip" wrap="square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oneCellAnchor>
    <xdr:from>
      <xdr:col>1</xdr:col>
      <xdr:colOff>649606</xdr:colOff>
      <xdr:row>7</xdr:row>
      <xdr:rowOff>107314</xdr:rowOff>
    </xdr:from>
    <xdr:ext cx="2200381" cy="2984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75386" y="7978774"/>
          <a:ext cx="2200381" cy="298494"/>
        </a:xfrm>
        <a:prstGeom prst="rect">
          <a:avLst/>
        </a:prstGeom>
        <a:solidFill>
          <a:schemeClr val="bg1"/>
        </a:solidFill>
        <a:ln w="9525" cmpd="sng">
          <a:noFill/>
        </a:ln>
        <a:effectLst/>
      </xdr:spPr>
      <xdr:txBody>
        <a:bodyPr vertOverflow="clip" horzOverflow="clip" wrap="square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Gap of Connecting Piece Ⅲ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twoCellAnchor>
    <xdr:from>
      <xdr:col>7</xdr:col>
      <xdr:colOff>396240</xdr:colOff>
      <xdr:row>5</xdr:row>
      <xdr:rowOff>91440</xdr:rowOff>
    </xdr:from>
    <xdr:to>
      <xdr:col>14</xdr:col>
      <xdr:colOff>83820</xdr:colOff>
      <xdr:row>7</xdr:row>
      <xdr:rowOff>53340</xdr:rowOff>
    </xdr:to>
    <xdr:pic>
      <xdr:nvPicPr>
        <xdr:cNvPr id="5" name="図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64" t="33891" r="26672" b="53995"/>
        <a:stretch>
          <a:fillRect/>
        </a:stretch>
      </xdr:blipFill>
      <xdr:spPr bwMode="auto">
        <a:xfrm>
          <a:off x="4206240" y="7612380"/>
          <a:ext cx="251460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226061</xdr:colOff>
      <xdr:row>4</xdr:row>
      <xdr:rowOff>11429</xdr:rowOff>
    </xdr:from>
    <xdr:ext cx="945442" cy="28349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247641" y="7357109"/>
          <a:ext cx="945442" cy="283493"/>
        </a:xfrm>
        <a:prstGeom prst="rect">
          <a:avLst/>
        </a:prstGeom>
        <a:solidFill>
          <a:schemeClr val="bg1"/>
        </a:solidFill>
        <a:ln w="9525" cmpd="sng">
          <a:noFill/>
        </a:ln>
        <a:effectLst/>
      </xdr:spPr>
      <xdr:txBody>
        <a:bodyPr vertOverflow="clip" horzOverflow="clip" wrap="square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Metal plate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twoCellAnchor>
    <xdr:from>
      <xdr:col>12</xdr:col>
      <xdr:colOff>129540</xdr:colOff>
      <xdr:row>5</xdr:row>
      <xdr:rowOff>60960</xdr:rowOff>
    </xdr:from>
    <xdr:to>
      <xdr:col>12</xdr:col>
      <xdr:colOff>350520</xdr:colOff>
      <xdr:row>6</xdr:row>
      <xdr:rowOff>45720</xdr:rowOff>
    </xdr:to>
    <xdr:cxnSp macro="">
      <xdr:nvCxnSpPr>
        <xdr:cNvPr id="7" name="直線矢印コネクタ 1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958840" y="7581900"/>
          <a:ext cx="220980" cy="16002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129540</xdr:colOff>
      <xdr:row>5</xdr:row>
      <xdr:rowOff>91440</xdr:rowOff>
    </xdr:from>
    <xdr:to>
      <xdr:col>11</xdr:col>
      <xdr:colOff>38100</xdr:colOff>
      <xdr:row>6</xdr:row>
      <xdr:rowOff>60960</xdr:rowOff>
    </xdr:to>
    <xdr:cxnSp macro="">
      <xdr:nvCxnSpPr>
        <xdr:cNvPr id="8" name="直線矢印コネクタ 1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 flipH="1">
          <a:off x="5151120" y="7612380"/>
          <a:ext cx="312420" cy="14478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8</xdr:col>
      <xdr:colOff>1</xdr:colOff>
      <xdr:row>3</xdr:row>
      <xdr:rowOff>55244</xdr:rowOff>
    </xdr:from>
    <xdr:ext cx="936182" cy="2543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213861" y="7317104"/>
          <a:ext cx="936182" cy="254323"/>
        </a:xfrm>
        <a:prstGeom prst="rect">
          <a:avLst/>
        </a:prstGeom>
        <a:solidFill>
          <a:schemeClr val="bg1"/>
        </a:solidFill>
        <a:ln w="9525" cmpd="sng">
          <a:noFill/>
        </a:ln>
        <a:effectLst/>
      </xdr:spPr>
      <xdr:txBody>
        <a:bodyPr vertOverflow="clip" horzOverflow="clip" wrap="square" rtlCol="0" anchor="ctr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Back-up Ring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oneCellAnchor>
  <xdr:twoCellAnchor>
    <xdr:from>
      <xdr:col>9</xdr:col>
      <xdr:colOff>198120</xdr:colOff>
      <xdr:row>5</xdr:row>
      <xdr:rowOff>45720</xdr:rowOff>
    </xdr:from>
    <xdr:to>
      <xdr:col>10</xdr:col>
      <xdr:colOff>15240</xdr:colOff>
      <xdr:row>6</xdr:row>
      <xdr:rowOff>22860</xdr:rowOff>
    </xdr:to>
    <xdr:cxnSp macro="">
      <xdr:nvCxnSpPr>
        <xdr:cNvPr id="10" name="直線矢印コネクタ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4815840" y="7566660"/>
          <a:ext cx="220980" cy="152400"/>
        </a:xfrm>
        <a:prstGeom prst="straightConnector1">
          <a:avLst/>
        </a:prstGeom>
        <a:noFill/>
        <a:ln w="9525" algn="ctr">
          <a:solidFill>
            <a:srgbClr val="400000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137160</xdr:colOff>
      <xdr:row>9</xdr:row>
      <xdr:rowOff>45720</xdr:rowOff>
    </xdr:from>
    <xdr:to>
      <xdr:col>13</xdr:col>
      <xdr:colOff>289560</xdr:colOff>
      <xdr:row>13</xdr:row>
      <xdr:rowOff>0</xdr:rowOff>
    </xdr:to>
    <xdr:pic>
      <xdr:nvPicPr>
        <xdr:cNvPr id="11" name="図 2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8267700"/>
          <a:ext cx="17678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64135</xdr:colOff>
      <xdr:row>13</xdr:row>
      <xdr:rowOff>6243</xdr:rowOff>
    </xdr:from>
    <xdr:to>
      <xdr:col>13</xdr:col>
      <xdr:colOff>195071</xdr:colOff>
      <xdr:row>13</xdr:row>
      <xdr:rowOff>138302</xdr:rowOff>
    </xdr:to>
    <xdr:sp macro="" textlink="">
      <xdr:nvSpPr>
        <xdr:cNvPr id="12" name="Text Box 53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681855" y="8685423"/>
          <a:ext cx="1746376" cy="132059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  &gt;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”)          (0 -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”)            (  &lt;0)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C5DF-6BD0-4395-B014-0F2811A34D85}">
  <dimension ref="A1:U51"/>
  <sheetViews>
    <sheetView showGridLines="0" tabSelected="1" view="pageBreakPreview" zoomScale="70" zoomScaleNormal="55" zoomScaleSheetLayoutView="70" workbookViewId="0">
      <selection activeCell="M21" sqref="M21:N21"/>
    </sheetView>
  </sheetViews>
  <sheetFormatPr defaultColWidth="9" defaultRowHeight="13.8"/>
  <cols>
    <col min="1" max="1" width="7.6640625" style="1" customWidth="1"/>
    <col min="2" max="2" width="15.33203125" style="1" customWidth="1"/>
    <col min="3" max="3" width="10.6640625" style="1" customWidth="1"/>
    <col min="4" max="15" width="5.88671875" style="1" customWidth="1"/>
    <col min="16" max="16384" width="9" style="1"/>
  </cols>
  <sheetData>
    <row r="1" spans="1:15" ht="19.2" customHeight="1">
      <c r="A1" s="2"/>
      <c r="B1" s="146" t="s">
        <v>0</v>
      </c>
      <c r="C1" s="147"/>
      <c r="D1" s="147"/>
      <c r="E1" s="147"/>
      <c r="F1" s="147"/>
      <c r="G1" s="147"/>
      <c r="H1" s="147"/>
      <c r="I1" s="148"/>
      <c r="J1" s="149" t="s">
        <v>1</v>
      </c>
      <c r="K1" s="150"/>
      <c r="L1" s="151"/>
      <c r="M1" s="152" t="s">
        <v>2</v>
      </c>
      <c r="N1" s="150"/>
      <c r="O1" s="153"/>
    </row>
    <row r="2" spans="1:15" ht="16.5" customHeight="1" thickBot="1">
      <c r="A2" s="2"/>
      <c r="B2" s="154" t="s">
        <v>38</v>
      </c>
      <c r="C2" s="155"/>
      <c r="D2" s="155"/>
      <c r="E2" s="155"/>
      <c r="F2" s="155"/>
      <c r="G2" s="155"/>
      <c r="H2" s="155"/>
      <c r="I2" s="156"/>
      <c r="J2" s="157"/>
      <c r="K2" s="158"/>
      <c r="L2" s="159"/>
      <c r="M2" s="163"/>
      <c r="N2" s="158"/>
      <c r="O2" s="164"/>
    </row>
    <row r="3" spans="1:15" ht="20.100000000000001" customHeight="1" thickBot="1">
      <c r="A3" s="2"/>
      <c r="B3" s="10" t="s">
        <v>3</v>
      </c>
      <c r="C3" s="16"/>
      <c r="D3" s="167" t="s">
        <v>4</v>
      </c>
      <c r="E3" s="168"/>
      <c r="F3" s="169" t="e">
        <f>VLOOKUP(C3,OD!B9:D15,3,FALSE)</f>
        <v>#N/A</v>
      </c>
      <c r="G3" s="170"/>
      <c r="H3" s="171" t="s">
        <v>5</v>
      </c>
      <c r="I3" s="172"/>
      <c r="J3" s="160"/>
      <c r="K3" s="161"/>
      <c r="L3" s="162"/>
      <c r="M3" s="165"/>
      <c r="N3" s="161"/>
      <c r="O3" s="166"/>
    </row>
    <row r="4" spans="1:15" ht="19.95" customHeight="1" thickBot="1">
      <c r="A4" s="2"/>
      <c r="B4" s="17" t="s">
        <v>6</v>
      </c>
      <c r="C4" s="133"/>
      <c r="D4" s="134"/>
      <c r="E4" s="134"/>
      <c r="F4" s="134"/>
      <c r="G4" s="135"/>
      <c r="H4" s="136" t="s">
        <v>7</v>
      </c>
      <c r="I4" s="137"/>
      <c r="J4" s="138"/>
      <c r="K4" s="139"/>
      <c r="L4" s="139"/>
      <c r="M4" s="139"/>
      <c r="N4" s="139"/>
      <c r="O4" s="140"/>
    </row>
    <row r="5" spans="1:15" ht="19.95" customHeight="1">
      <c r="B5" s="141" t="s">
        <v>8</v>
      </c>
      <c r="C5" s="142"/>
      <c r="D5" s="143"/>
      <c r="E5" s="143"/>
      <c r="F5" s="143"/>
      <c r="G5" s="143"/>
      <c r="H5" s="143"/>
      <c r="I5" s="143"/>
      <c r="J5" s="144"/>
      <c r="K5" s="144"/>
      <c r="L5" s="144"/>
      <c r="M5" s="144"/>
      <c r="N5" s="144"/>
      <c r="O5" s="145"/>
    </row>
    <row r="6" spans="1:15" ht="19.95" customHeight="1">
      <c r="B6" s="120" t="s">
        <v>9</v>
      </c>
      <c r="C6" s="121"/>
      <c r="D6" s="130"/>
      <c r="E6" s="132"/>
      <c r="F6" s="130"/>
      <c r="G6" s="132"/>
      <c r="H6" s="130"/>
      <c r="I6" s="132"/>
      <c r="J6" s="130"/>
      <c r="K6" s="132"/>
      <c r="L6" s="130"/>
      <c r="M6" s="132"/>
      <c r="N6" s="130"/>
      <c r="O6" s="131"/>
    </row>
    <row r="7" spans="1:15" ht="19.95" customHeight="1">
      <c r="B7" s="120" t="s">
        <v>10</v>
      </c>
      <c r="C7" s="121"/>
      <c r="D7" s="111"/>
      <c r="E7" s="122"/>
      <c r="F7" s="111"/>
      <c r="G7" s="122"/>
      <c r="H7" s="111"/>
      <c r="I7" s="122"/>
      <c r="J7" s="111"/>
      <c r="K7" s="122"/>
      <c r="L7" s="111"/>
      <c r="M7" s="122"/>
      <c r="N7" s="111"/>
      <c r="O7" s="112"/>
    </row>
    <row r="8" spans="1:15" ht="19.95" customHeight="1">
      <c r="B8" s="120" t="s">
        <v>11</v>
      </c>
      <c r="C8" s="121"/>
      <c r="D8" s="111"/>
      <c r="E8" s="122"/>
      <c r="F8" s="111"/>
      <c r="G8" s="122"/>
      <c r="H8" s="111"/>
      <c r="I8" s="122"/>
      <c r="J8" s="111"/>
      <c r="K8" s="122"/>
      <c r="L8" s="111"/>
      <c r="M8" s="122"/>
      <c r="N8" s="111"/>
      <c r="O8" s="112"/>
    </row>
    <row r="9" spans="1:15" ht="35.1" customHeight="1">
      <c r="B9" s="123" t="s">
        <v>12</v>
      </c>
      <c r="C9" s="124"/>
      <c r="D9" s="125"/>
      <c r="E9" s="125"/>
      <c r="F9" s="125"/>
      <c r="G9" s="125"/>
      <c r="H9" s="126"/>
      <c r="I9" s="126"/>
      <c r="J9" s="126"/>
      <c r="K9" s="126"/>
      <c r="L9" s="127"/>
      <c r="M9" s="128"/>
      <c r="N9" s="126"/>
      <c r="O9" s="129"/>
    </row>
    <row r="10" spans="1:15" ht="35.1" customHeight="1" thickBot="1">
      <c r="B10" s="113" t="s">
        <v>13</v>
      </c>
      <c r="C10" s="114"/>
      <c r="D10" s="115"/>
      <c r="E10" s="115"/>
      <c r="F10" s="115"/>
      <c r="G10" s="115"/>
      <c r="H10" s="116"/>
      <c r="I10" s="116"/>
      <c r="J10" s="116"/>
      <c r="K10" s="116"/>
      <c r="L10" s="117"/>
      <c r="M10" s="118"/>
      <c r="N10" s="116"/>
      <c r="O10" s="119"/>
    </row>
    <row r="11" spans="1:15" ht="17.25" customHeight="1" thickBot="1">
      <c r="B11" s="103" t="s">
        <v>14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5"/>
    </row>
    <row r="12" spans="1:15" ht="25.95" customHeight="1">
      <c r="B12" s="106" t="s">
        <v>15</v>
      </c>
      <c r="C12" s="107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10"/>
      <c r="O12" s="15"/>
    </row>
    <row r="13" spans="1:15" ht="25.95" customHeight="1">
      <c r="B13" s="100" t="s">
        <v>16</v>
      </c>
      <c r="C13" s="101"/>
      <c r="D13" s="102"/>
      <c r="E13" s="91"/>
      <c r="F13" s="91"/>
      <c r="G13" s="91"/>
      <c r="H13" s="91"/>
      <c r="I13" s="91"/>
      <c r="J13" s="91"/>
      <c r="K13" s="91"/>
      <c r="L13" s="91"/>
      <c r="M13" s="91"/>
      <c r="N13" s="92"/>
      <c r="O13" s="11"/>
    </row>
    <row r="14" spans="1:15" ht="25.95" customHeight="1">
      <c r="B14" s="99" t="s">
        <v>17</v>
      </c>
      <c r="C14" s="98"/>
      <c r="D14" s="98"/>
      <c r="E14" s="76"/>
      <c r="F14" s="77"/>
      <c r="G14" s="76"/>
      <c r="H14" s="77"/>
      <c r="I14" s="76"/>
      <c r="J14" s="77"/>
      <c r="K14" s="91"/>
      <c r="L14" s="91"/>
      <c r="M14" s="91"/>
      <c r="N14" s="92"/>
      <c r="O14" s="11"/>
    </row>
    <row r="15" spans="1:15" ht="19.95" customHeight="1">
      <c r="B15" s="97" t="s">
        <v>18</v>
      </c>
      <c r="C15" s="98"/>
      <c r="D15" s="98"/>
      <c r="E15" s="76"/>
      <c r="F15" s="77"/>
      <c r="G15" s="76"/>
      <c r="H15" s="77"/>
      <c r="I15" s="76"/>
      <c r="J15" s="77"/>
      <c r="K15" s="91"/>
      <c r="L15" s="91"/>
      <c r="M15" s="91"/>
      <c r="N15" s="92"/>
      <c r="O15" s="11"/>
    </row>
    <row r="16" spans="1:15" ht="19.95" customHeight="1">
      <c r="B16" s="93" t="s">
        <v>19</v>
      </c>
      <c r="C16" s="94"/>
      <c r="D16" s="95"/>
      <c r="E16" s="76"/>
      <c r="F16" s="77"/>
      <c r="G16" s="76"/>
      <c r="H16" s="77"/>
      <c r="I16" s="76"/>
      <c r="J16" s="77"/>
      <c r="K16" s="76"/>
      <c r="L16" s="77"/>
      <c r="M16" s="76"/>
      <c r="N16" s="96"/>
      <c r="O16" s="11"/>
    </row>
    <row r="17" spans="2:15" ht="19.95" customHeight="1">
      <c r="B17" s="88" t="s">
        <v>20</v>
      </c>
      <c r="C17" s="89"/>
      <c r="D17" s="90"/>
      <c r="E17" s="76"/>
      <c r="F17" s="77"/>
      <c r="G17" s="76"/>
      <c r="H17" s="77"/>
      <c r="I17" s="76"/>
      <c r="J17" s="77"/>
      <c r="K17" s="91"/>
      <c r="L17" s="91"/>
      <c r="M17" s="91"/>
      <c r="N17" s="92"/>
      <c r="O17" s="11"/>
    </row>
    <row r="18" spans="2:15" ht="15" customHeight="1">
      <c r="B18" s="85" t="s">
        <v>47</v>
      </c>
      <c r="C18" s="79"/>
      <c r="D18" s="3" t="s">
        <v>21</v>
      </c>
      <c r="E18" s="81"/>
      <c r="F18" s="83"/>
      <c r="G18" s="84"/>
      <c r="H18" s="83"/>
      <c r="I18" s="84"/>
      <c r="J18" s="83"/>
      <c r="K18" s="84"/>
      <c r="L18" s="83"/>
      <c r="M18" s="81"/>
      <c r="N18" s="82"/>
      <c r="O18" s="11"/>
    </row>
    <row r="19" spans="2:15" ht="15" customHeight="1">
      <c r="B19" s="67"/>
      <c r="C19" s="80"/>
      <c r="D19" s="3" t="s">
        <v>36</v>
      </c>
      <c r="E19" s="81"/>
      <c r="F19" s="83"/>
      <c r="G19" s="84"/>
      <c r="H19" s="83"/>
      <c r="I19" s="84"/>
      <c r="J19" s="83"/>
      <c r="K19" s="84"/>
      <c r="L19" s="83"/>
      <c r="M19" s="81"/>
      <c r="N19" s="82"/>
      <c r="O19" s="11"/>
    </row>
    <row r="20" spans="2:15" ht="15" customHeight="1">
      <c r="B20" s="67"/>
      <c r="C20" s="80"/>
      <c r="D20" s="3" t="s">
        <v>22</v>
      </c>
      <c r="E20" s="81"/>
      <c r="F20" s="83"/>
      <c r="G20" s="84"/>
      <c r="H20" s="83"/>
      <c r="I20" s="84"/>
      <c r="J20" s="83"/>
      <c r="K20" s="84"/>
      <c r="L20" s="83"/>
      <c r="M20" s="81"/>
      <c r="N20" s="82"/>
      <c r="O20" s="11"/>
    </row>
    <row r="21" spans="2:15" ht="15" customHeight="1">
      <c r="B21" s="67"/>
      <c r="C21" s="80"/>
      <c r="D21" s="3" t="s">
        <v>37</v>
      </c>
      <c r="E21" s="81"/>
      <c r="F21" s="83"/>
      <c r="G21" s="84"/>
      <c r="H21" s="83"/>
      <c r="I21" s="84"/>
      <c r="J21" s="83"/>
      <c r="K21" s="84"/>
      <c r="L21" s="83"/>
      <c r="M21" s="81"/>
      <c r="N21" s="82"/>
      <c r="O21" s="11"/>
    </row>
    <row r="22" spans="2:15" ht="15" customHeight="1">
      <c r="B22" s="86"/>
      <c r="C22" s="87"/>
      <c r="D22" s="3" t="s">
        <v>23</v>
      </c>
      <c r="E22" s="71" t="str">
        <f>IF(E21="","",IF((MAX(E18:F21)-MIN(E18:F21))&lt;=1/4,"OK","NG"))</f>
        <v/>
      </c>
      <c r="F22" s="72"/>
      <c r="G22" s="71" t="str">
        <f>IF(G21="","",IF((MAX(G18:H21)-MIN(G18:H21))&lt;=1/4,"OK","NG"))</f>
        <v/>
      </c>
      <c r="H22" s="72"/>
      <c r="I22" s="71" t="str">
        <f>IF(I21="","",IF((MAX(I18:J21)-MIN(I18:J21))&lt;=1/4,"OK","NG"))</f>
        <v/>
      </c>
      <c r="J22" s="72"/>
      <c r="K22" s="71" t="str">
        <f>IF(K21="","",IF((MAX(K18:L21)-MIN(K18:L21))&lt;=1/4,"OK","NG"))</f>
        <v/>
      </c>
      <c r="L22" s="72"/>
      <c r="M22" s="71" t="str">
        <f>IF(M21="","",IF((MAX(M18:N21)-MIN(M18:N21))&lt;=1/4,"OK","NG"))</f>
        <v/>
      </c>
      <c r="N22" s="73"/>
      <c r="O22" s="11"/>
    </row>
    <row r="23" spans="2:15" ht="15" customHeight="1">
      <c r="B23" s="78" t="s">
        <v>24</v>
      </c>
      <c r="C23" s="79"/>
      <c r="D23" s="3" t="s">
        <v>21</v>
      </c>
      <c r="E23" s="74"/>
      <c r="F23" s="74"/>
      <c r="G23" s="76"/>
      <c r="H23" s="77"/>
      <c r="I23" s="74"/>
      <c r="J23" s="74"/>
      <c r="K23" s="74"/>
      <c r="L23" s="74"/>
      <c r="M23" s="74"/>
      <c r="N23" s="75"/>
      <c r="O23" s="11"/>
    </row>
    <row r="24" spans="2:15" ht="15" customHeight="1">
      <c r="B24" s="67"/>
      <c r="C24" s="80"/>
      <c r="D24" s="3" t="s">
        <v>36</v>
      </c>
      <c r="E24" s="74"/>
      <c r="F24" s="74"/>
      <c r="G24" s="76"/>
      <c r="H24" s="77"/>
      <c r="I24" s="74"/>
      <c r="J24" s="74"/>
      <c r="K24" s="74"/>
      <c r="L24" s="74"/>
      <c r="M24" s="74"/>
      <c r="N24" s="75"/>
      <c r="O24" s="11"/>
    </row>
    <row r="25" spans="2:15" ht="15" customHeight="1">
      <c r="B25" s="67"/>
      <c r="C25" s="80"/>
      <c r="D25" s="3" t="s">
        <v>22</v>
      </c>
      <c r="E25" s="74"/>
      <c r="F25" s="74"/>
      <c r="G25" s="76"/>
      <c r="H25" s="77"/>
      <c r="I25" s="74"/>
      <c r="J25" s="74"/>
      <c r="K25" s="74"/>
      <c r="L25" s="74"/>
      <c r="M25" s="74"/>
      <c r="N25" s="75"/>
      <c r="O25" s="11"/>
    </row>
    <row r="26" spans="2:15" ht="15" customHeight="1">
      <c r="B26" s="67"/>
      <c r="C26" s="80"/>
      <c r="D26" s="3" t="s">
        <v>37</v>
      </c>
      <c r="E26" s="74"/>
      <c r="F26" s="74"/>
      <c r="G26" s="76"/>
      <c r="H26" s="77"/>
      <c r="I26" s="74"/>
      <c r="J26" s="74"/>
      <c r="K26" s="74"/>
      <c r="L26" s="74"/>
      <c r="M26" s="74"/>
      <c r="N26" s="75"/>
      <c r="O26" s="11"/>
    </row>
    <row r="27" spans="2:15" ht="15" customHeight="1">
      <c r="B27" s="67"/>
      <c r="C27" s="80"/>
      <c r="D27" s="9" t="s">
        <v>23</v>
      </c>
      <c r="E27" s="69" t="str">
        <f>IF(E26="","",IF(OR(AND(OR(E23="A",E23="B"),OR(E24="A",E24="B"),OR(E25="A",E25="B"),OR(E26="A",E26="B")),AND(OR(E23="C",E23="B"),OR(E24="C",E24="B"),OR(E25="C",E25="B"),OR(E26="C",E26="B"))),"OK","NG"))</f>
        <v/>
      </c>
      <c r="F27" s="69"/>
      <c r="G27" s="69" t="str">
        <f>IF(G26="","",IF(OR(AND(OR(G23="A",G23="B"),OR(G24="A",G24="B"),OR(G25="A",G25="B"),OR(G26="A",G26="B")),AND(OR(G23="C",G23="B"),OR(G24="C",G24="B"),OR(G25="C",G25="B"),OR(G26="C",G26="B"))),"OK","NG"))</f>
        <v/>
      </c>
      <c r="H27" s="69"/>
      <c r="I27" s="69" t="str">
        <f>IF(I26="","",IF(OR(AND(OR(I23="A",I23="B"),OR(I24="A",I24="B"),OR(I25="A",I25="B"),OR(I26="A",I26="B")),AND(OR(I23="C",I23="B"),OR(I24="C",I24="B"),OR(I25="C",I25="B"),OR(I26="C",I26="B"))),"OK","NG"))</f>
        <v/>
      </c>
      <c r="J27" s="69"/>
      <c r="K27" s="69" t="str">
        <f>IF(K26="","",IF(OR(AND(OR(K23="A",K23="B"),OR(K24="A",K24="B"),OR(K25="A",K25="B"),OR(K26="A",K26="B")),AND(OR(K23="C",K23="B"),OR(K24="C",K24="B"),OR(K25="C",K25="B"),OR(K26="C",K26="B"))),"OK","NG"))</f>
        <v/>
      </c>
      <c r="L27" s="69"/>
      <c r="M27" s="69" t="str">
        <f>IF(M26="","",IF(OR(AND(OR(M23="A",M23="B"),OR(M24="A",M24="B"),OR(M25="A",M25="B"),OR(M26="A",M26="B")),AND(OR(M23="C",M23="B"),OR(M24="C",M24="B"),OR(M25="C",M25="B"),OR(M26="C",M26="B"))),"OK","NG"))</f>
        <v/>
      </c>
      <c r="N27" s="70"/>
      <c r="O27" s="11"/>
    </row>
    <row r="28" spans="2:15" ht="15" customHeight="1">
      <c r="B28" s="65" t="s">
        <v>48</v>
      </c>
      <c r="C28" s="66"/>
      <c r="D28" s="3" t="s">
        <v>21</v>
      </c>
      <c r="E28" s="59"/>
      <c r="F28" s="60"/>
      <c r="G28" s="59"/>
      <c r="H28" s="60"/>
      <c r="I28" s="59"/>
      <c r="J28" s="60"/>
      <c r="K28" s="59"/>
      <c r="L28" s="60"/>
      <c r="M28" s="61"/>
      <c r="N28" s="62"/>
      <c r="O28" s="11"/>
    </row>
    <row r="29" spans="2:15" ht="15" customHeight="1">
      <c r="B29" s="67"/>
      <c r="C29" s="68"/>
      <c r="D29" s="3" t="s">
        <v>36</v>
      </c>
      <c r="E29" s="59"/>
      <c r="F29" s="60"/>
      <c r="G29" s="59"/>
      <c r="H29" s="60"/>
      <c r="I29" s="59"/>
      <c r="J29" s="60"/>
      <c r="K29" s="59"/>
      <c r="L29" s="60"/>
      <c r="M29" s="61"/>
      <c r="N29" s="62"/>
      <c r="O29" s="11"/>
    </row>
    <row r="30" spans="2:15" ht="15" customHeight="1">
      <c r="B30" s="67"/>
      <c r="C30" s="68"/>
      <c r="D30" s="3" t="s">
        <v>22</v>
      </c>
      <c r="E30" s="59"/>
      <c r="F30" s="60"/>
      <c r="G30" s="59"/>
      <c r="H30" s="60"/>
      <c r="I30" s="59"/>
      <c r="J30" s="60"/>
      <c r="K30" s="59"/>
      <c r="L30" s="60"/>
      <c r="M30" s="61"/>
      <c r="N30" s="62"/>
      <c r="O30" s="11"/>
    </row>
    <row r="31" spans="2:15" ht="15" customHeight="1">
      <c r="B31" s="67"/>
      <c r="C31" s="68"/>
      <c r="D31" s="3" t="s">
        <v>37</v>
      </c>
      <c r="E31" s="59"/>
      <c r="F31" s="60"/>
      <c r="G31" s="59"/>
      <c r="H31" s="60"/>
      <c r="I31" s="59"/>
      <c r="J31" s="60"/>
      <c r="K31" s="59"/>
      <c r="L31" s="60"/>
      <c r="M31" s="61"/>
      <c r="N31" s="62"/>
      <c r="O31" s="11"/>
    </row>
    <row r="32" spans="2:15" ht="15" customHeight="1">
      <c r="B32" s="12" t="s">
        <v>25</v>
      </c>
      <c r="C32" s="63" t="s">
        <v>26</v>
      </c>
      <c r="D32" s="64"/>
      <c r="E32" s="54" t="str">
        <f>IF(E31="","",ATAN((E29-E31)*25.4/$F$3)*180/PI())</f>
        <v/>
      </c>
      <c r="F32" s="58"/>
      <c r="G32" s="54" t="str">
        <f t="shared" ref="G32" si="0">IF(G31="","",ATAN((G29-G31)*25.4/$F$3)*180/PI())</f>
        <v/>
      </c>
      <c r="H32" s="58"/>
      <c r="I32" s="54" t="str">
        <f t="shared" ref="I32" si="1">IF(I31="","",ATAN((I29-I31)*25.4/$F$3)*180/PI())</f>
        <v/>
      </c>
      <c r="J32" s="58"/>
      <c r="K32" s="54" t="str">
        <f t="shared" ref="K32" si="2">IF(K31="","",ATAN((K29-K31)*25.4/$F$3)*180/PI())</f>
        <v/>
      </c>
      <c r="L32" s="58"/>
      <c r="M32" s="54" t="str">
        <f t="shared" ref="M32" si="3">IF(M31="","",ATAN((M29-M31)*25.4/$F$3)*180/PI())</f>
        <v/>
      </c>
      <c r="N32" s="55"/>
      <c r="O32" s="11"/>
    </row>
    <row r="33" spans="2:21" ht="15" customHeight="1">
      <c r="B33" s="13" t="e">
        <f>VLOOKUP(C3,OD!B9:F15,5,FALSE)</f>
        <v>#N/A</v>
      </c>
      <c r="C33" s="56" t="s">
        <v>27</v>
      </c>
      <c r="D33" s="57"/>
      <c r="E33" s="54" t="str">
        <f>IF(E30="","",ATAN((E28-E30)*25.4/$F$3)*180/PI())</f>
        <v/>
      </c>
      <c r="F33" s="58"/>
      <c r="G33" s="54" t="str">
        <f t="shared" ref="G33" si="4">IF(G30="","",ATAN((G28-G30)*25.4/$F$3)*180/PI())</f>
        <v/>
      </c>
      <c r="H33" s="58"/>
      <c r="I33" s="54" t="str">
        <f t="shared" ref="I33" si="5">IF(I30="","",ATAN((I28-I30)*25.4/$F$3)*180/PI())</f>
        <v/>
      </c>
      <c r="J33" s="58"/>
      <c r="K33" s="54" t="str">
        <f t="shared" ref="K33" si="6">IF(K30="","",ATAN((K28-K30)*25.4/$F$3)*180/PI())</f>
        <v/>
      </c>
      <c r="L33" s="58"/>
      <c r="M33" s="54" t="str">
        <f t="shared" ref="M33" si="7">IF(M30="","",ATAN((M28-M30)*25.4/$F$3)*180/PI())</f>
        <v/>
      </c>
      <c r="N33" s="55"/>
      <c r="O33" s="11"/>
    </row>
    <row r="34" spans="2:21" ht="15" customHeight="1">
      <c r="B34" s="48" t="s">
        <v>28</v>
      </c>
      <c r="C34" s="50" t="s">
        <v>8</v>
      </c>
      <c r="D34" s="51"/>
      <c r="E34" s="52"/>
      <c r="F34" s="53"/>
      <c r="G34" s="52"/>
      <c r="H34" s="53"/>
      <c r="I34" s="52"/>
      <c r="J34" s="53"/>
      <c r="K34" s="52"/>
      <c r="L34" s="53"/>
      <c r="M34" s="41"/>
      <c r="N34" s="42"/>
      <c r="O34" s="14"/>
    </row>
    <row r="35" spans="2:21" ht="15" customHeight="1" thickBot="1">
      <c r="B35" s="49"/>
      <c r="C35" s="43" t="s">
        <v>29</v>
      </c>
      <c r="D35" s="44"/>
      <c r="E35" s="45"/>
      <c r="F35" s="46"/>
      <c r="G35" s="45"/>
      <c r="H35" s="46"/>
      <c r="I35" s="45"/>
      <c r="J35" s="46"/>
      <c r="K35" s="45"/>
      <c r="L35" s="46"/>
      <c r="M35" s="45"/>
      <c r="N35" s="47"/>
      <c r="O35" s="14"/>
    </row>
    <row r="36" spans="2:21" ht="18" customHeight="1" thickBot="1">
      <c r="B36" s="28" t="s">
        <v>30</v>
      </c>
      <c r="C36" s="29"/>
      <c r="D36" s="30"/>
      <c r="E36" s="31" t="str">
        <f t="shared" ref="E36" si="8">IF(E35="","",IF(AND(E12="OK",E13="OK",E14="OK",E15="OK",E16="OK",E17="OK",E22="OK",E27="OK",E35&gt;=0.4),"OK","NG"))</f>
        <v/>
      </c>
      <c r="F36" s="31"/>
      <c r="G36" s="31" t="str">
        <f t="shared" ref="G36" si="9">IF(G35="","",IF(AND(G12="OK",G13="OK",G14="OK",G15="OK",G16="OK",G17="OK",G22="OK",G27="OK",G35&gt;=0.4),"OK","NG"))</f>
        <v/>
      </c>
      <c r="H36" s="31"/>
      <c r="I36" s="31" t="str">
        <f t="shared" ref="I36" si="10">IF(I35="","",IF(AND(I12="OK",I13="OK",I14="OK",I15="OK",I16="OK",I17="OK",I22="OK",I27="OK",I35&gt;=0.4),"OK","NG"))</f>
        <v/>
      </c>
      <c r="J36" s="31"/>
      <c r="K36" s="31" t="str">
        <f t="shared" ref="K36" si="11">IF(K35="","",IF(AND(K12="OK",K13="OK",K14="OK",K15="OK",K16="OK",K17="OK",K22="OK",K27="OK",K35&gt;=0.4),"OK","NG"))</f>
        <v/>
      </c>
      <c r="L36" s="31"/>
      <c r="M36" s="31" t="str">
        <f>IF(M35="","",IF(AND(M12="OK",M13="OK",M14="OK",M15="OK",M16="OK",M17="OK",M22="OK",M27="OK",M35&gt;=0.4),"OK","NG"))</f>
        <v/>
      </c>
      <c r="N36" s="31"/>
      <c r="O36" s="11"/>
    </row>
    <row r="37" spans="2:21" ht="19.5" customHeight="1">
      <c r="B37" s="32" t="s">
        <v>31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</row>
    <row r="38" spans="2:21" ht="16.2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</row>
    <row r="39" spans="2:2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</row>
    <row r="40" spans="2:2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</row>
    <row r="41" spans="2:21" ht="14.4" thickBot="1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</row>
    <row r="42" spans="2:21" ht="4.95" customHeight="1">
      <c r="B42" s="5"/>
      <c r="C42" s="4"/>
      <c r="D42" s="4"/>
      <c r="E42" s="4"/>
      <c r="F42" s="4"/>
      <c r="G42" s="4"/>
      <c r="H42" s="4"/>
      <c r="I42" s="8"/>
      <c r="J42" s="4"/>
      <c r="K42" s="4"/>
      <c r="L42" s="4"/>
      <c r="M42" s="4"/>
      <c r="N42" s="4"/>
      <c r="O42" s="4"/>
    </row>
    <row r="43" spans="2:21">
      <c r="B43" s="8"/>
      <c r="C43" s="4"/>
      <c r="D43" s="4"/>
      <c r="E43" s="4"/>
      <c r="F43" s="4"/>
      <c r="G43" s="4"/>
      <c r="H43" s="4"/>
      <c r="I43" s="5"/>
      <c r="J43" s="4"/>
      <c r="K43" s="4"/>
      <c r="L43" s="4"/>
      <c r="M43" s="4"/>
      <c r="N43" s="4"/>
      <c r="O43" s="4"/>
    </row>
    <row r="44" spans="2:2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2:21">
      <c r="B45" s="8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Q45" s="5"/>
      <c r="R45" s="4"/>
      <c r="S45" s="4"/>
      <c r="T45" s="4"/>
      <c r="U45" s="4"/>
    </row>
    <row r="46" spans="2:21">
      <c r="B46" s="8"/>
      <c r="C46" s="4"/>
      <c r="D46" s="4"/>
      <c r="E46" s="4"/>
      <c r="F46" s="4"/>
      <c r="G46" s="4"/>
      <c r="H46" s="4"/>
      <c r="I46" s="4"/>
      <c r="J46" s="27"/>
      <c r="K46" s="27"/>
      <c r="L46" s="27"/>
      <c r="M46" s="27"/>
      <c r="N46" s="27"/>
      <c r="O46" s="27"/>
      <c r="Q46" s="4"/>
      <c r="R46" s="4"/>
      <c r="S46" s="4"/>
      <c r="T46" s="4"/>
      <c r="U46" s="4"/>
    </row>
    <row r="47" spans="2:21">
      <c r="B47" s="5"/>
      <c r="C47" s="4"/>
      <c r="D47" s="4"/>
      <c r="E47" s="4"/>
      <c r="F47" s="4"/>
      <c r="G47" s="4"/>
      <c r="H47" s="4"/>
      <c r="I47" s="4"/>
      <c r="J47" s="27"/>
      <c r="K47" s="27"/>
      <c r="L47" s="27"/>
      <c r="M47" s="27"/>
      <c r="N47" s="27"/>
      <c r="O47" s="27"/>
      <c r="Q47" s="4"/>
      <c r="R47" s="4"/>
      <c r="S47" s="4"/>
      <c r="T47" s="4"/>
      <c r="U47" s="4"/>
    </row>
    <row r="48" spans="2:21">
      <c r="B48" s="8"/>
      <c r="C48" s="4"/>
      <c r="D48" s="4"/>
      <c r="E48" s="4"/>
      <c r="F48" s="4"/>
      <c r="G48" s="4"/>
      <c r="H48" s="4"/>
      <c r="I48" s="4"/>
      <c r="J48" s="27"/>
      <c r="K48" s="27"/>
      <c r="L48" s="27"/>
      <c r="M48" s="27"/>
      <c r="N48" s="27"/>
      <c r="O48" s="27"/>
      <c r="Q48" s="4"/>
      <c r="R48" s="4"/>
      <c r="S48" s="4"/>
      <c r="T48" s="4"/>
      <c r="U48" s="4"/>
    </row>
    <row r="49" spans="2:21" ht="3.75" customHeight="1">
      <c r="B49" s="4"/>
      <c r="C49" s="4"/>
      <c r="D49" s="4"/>
      <c r="E49" s="4"/>
      <c r="F49" s="4"/>
      <c r="G49" s="4"/>
      <c r="H49" s="4"/>
      <c r="I49" s="4"/>
      <c r="J49" s="27"/>
      <c r="K49" s="27"/>
      <c r="L49" s="27"/>
      <c r="M49" s="27"/>
      <c r="N49" s="27"/>
      <c r="O49" s="27"/>
      <c r="Q49" s="4"/>
      <c r="R49" s="4"/>
      <c r="S49" s="4"/>
      <c r="T49" s="4"/>
      <c r="U49" s="4"/>
    </row>
    <row r="50" spans="2:21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21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</sheetData>
  <sheetProtection sheet="1" scenarios="1" formatCells="0"/>
  <mergeCells count="200">
    <mergeCell ref="B1:I1"/>
    <mergeCell ref="J1:L1"/>
    <mergeCell ref="M1:O1"/>
    <mergeCell ref="B2:I2"/>
    <mergeCell ref="J2:L3"/>
    <mergeCell ref="M2:O3"/>
    <mergeCell ref="D3:E3"/>
    <mergeCell ref="F3:G3"/>
    <mergeCell ref="H3:I3"/>
    <mergeCell ref="C4:G4"/>
    <mergeCell ref="H4:I4"/>
    <mergeCell ref="J4:O4"/>
    <mergeCell ref="B5:C5"/>
    <mergeCell ref="D5:E5"/>
    <mergeCell ref="F5:G5"/>
    <mergeCell ref="H5:I5"/>
    <mergeCell ref="J5:K5"/>
    <mergeCell ref="L5:M5"/>
    <mergeCell ref="N5:O5"/>
    <mergeCell ref="N6:O6"/>
    <mergeCell ref="B7:C7"/>
    <mergeCell ref="D7:E7"/>
    <mergeCell ref="F7:G7"/>
    <mergeCell ref="H7:I7"/>
    <mergeCell ref="J7:K7"/>
    <mergeCell ref="L7:M7"/>
    <mergeCell ref="N7:O7"/>
    <mergeCell ref="B6:C6"/>
    <mergeCell ref="D6:E6"/>
    <mergeCell ref="F6:G6"/>
    <mergeCell ref="H6:I6"/>
    <mergeCell ref="J6:K6"/>
    <mergeCell ref="L6:M6"/>
    <mergeCell ref="N8:O8"/>
    <mergeCell ref="B10:C10"/>
    <mergeCell ref="D10:E10"/>
    <mergeCell ref="F10:G10"/>
    <mergeCell ref="H10:I10"/>
    <mergeCell ref="J10:K10"/>
    <mergeCell ref="L10:M10"/>
    <mergeCell ref="N10:O10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N9:O9"/>
    <mergeCell ref="B13:D13"/>
    <mergeCell ref="E13:F13"/>
    <mergeCell ref="G13:H13"/>
    <mergeCell ref="I13:J13"/>
    <mergeCell ref="K13:L13"/>
    <mergeCell ref="M13:N13"/>
    <mergeCell ref="B11:O11"/>
    <mergeCell ref="B12:D12"/>
    <mergeCell ref="E12:F12"/>
    <mergeCell ref="G12:H12"/>
    <mergeCell ref="I12:J12"/>
    <mergeCell ref="K12:L12"/>
    <mergeCell ref="M12:N12"/>
    <mergeCell ref="B15:D15"/>
    <mergeCell ref="E15:F15"/>
    <mergeCell ref="G15:H15"/>
    <mergeCell ref="I15:J15"/>
    <mergeCell ref="K15:L15"/>
    <mergeCell ref="M15:N15"/>
    <mergeCell ref="B14:D14"/>
    <mergeCell ref="E14:F14"/>
    <mergeCell ref="G14:H14"/>
    <mergeCell ref="I14:J14"/>
    <mergeCell ref="K14:L14"/>
    <mergeCell ref="M14:N14"/>
    <mergeCell ref="B17:D17"/>
    <mergeCell ref="E17:F17"/>
    <mergeCell ref="G17:H17"/>
    <mergeCell ref="I17:J17"/>
    <mergeCell ref="K17:L17"/>
    <mergeCell ref="M17:N17"/>
    <mergeCell ref="B16:D16"/>
    <mergeCell ref="E16:F16"/>
    <mergeCell ref="G16:H16"/>
    <mergeCell ref="I16:J16"/>
    <mergeCell ref="K16:L16"/>
    <mergeCell ref="M16:N16"/>
    <mergeCell ref="M19:N19"/>
    <mergeCell ref="E20:F20"/>
    <mergeCell ref="G20:H20"/>
    <mergeCell ref="I20:J20"/>
    <mergeCell ref="K20:L20"/>
    <mergeCell ref="M20:N20"/>
    <mergeCell ref="B18:C22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M24:N24"/>
    <mergeCell ref="E25:F25"/>
    <mergeCell ref="G25:H25"/>
    <mergeCell ref="I25:J25"/>
    <mergeCell ref="K25:L25"/>
    <mergeCell ref="M25:N25"/>
    <mergeCell ref="B23:C27"/>
    <mergeCell ref="E23:F23"/>
    <mergeCell ref="G23:H23"/>
    <mergeCell ref="I23:J23"/>
    <mergeCell ref="K23:L23"/>
    <mergeCell ref="M23:N23"/>
    <mergeCell ref="E24:F24"/>
    <mergeCell ref="G24:H24"/>
    <mergeCell ref="I24:J24"/>
    <mergeCell ref="K24:L24"/>
    <mergeCell ref="E26:F26"/>
    <mergeCell ref="G26:H26"/>
    <mergeCell ref="I26:J26"/>
    <mergeCell ref="K26:L26"/>
    <mergeCell ref="M26:N26"/>
    <mergeCell ref="E27:F27"/>
    <mergeCell ref="G29:H29"/>
    <mergeCell ref="I29:J29"/>
    <mergeCell ref="K29:L29"/>
    <mergeCell ref="G27:H27"/>
    <mergeCell ref="I27:J27"/>
    <mergeCell ref="K27:L27"/>
    <mergeCell ref="M27:N27"/>
    <mergeCell ref="M29:N29"/>
    <mergeCell ref="E30:F30"/>
    <mergeCell ref="G30:H30"/>
    <mergeCell ref="I30:J30"/>
    <mergeCell ref="K30:L30"/>
    <mergeCell ref="M30:N30"/>
    <mergeCell ref="M32:N32"/>
    <mergeCell ref="C33:D33"/>
    <mergeCell ref="E33:F33"/>
    <mergeCell ref="G33:H33"/>
    <mergeCell ref="I33:J33"/>
    <mergeCell ref="K33:L33"/>
    <mergeCell ref="M33:N33"/>
    <mergeCell ref="E31:F31"/>
    <mergeCell ref="G31:H31"/>
    <mergeCell ref="I31:J31"/>
    <mergeCell ref="K31:L31"/>
    <mergeCell ref="M31:N31"/>
    <mergeCell ref="C32:D32"/>
    <mergeCell ref="E32:F32"/>
    <mergeCell ref="G32:H32"/>
    <mergeCell ref="I32:J32"/>
    <mergeCell ref="K32:L32"/>
    <mergeCell ref="B28:C31"/>
    <mergeCell ref="E28:F28"/>
    <mergeCell ref="G28:H28"/>
    <mergeCell ref="I28:J28"/>
    <mergeCell ref="K28:L28"/>
    <mergeCell ref="M28:N28"/>
    <mergeCell ref="E29:F29"/>
    <mergeCell ref="M34:N34"/>
    <mergeCell ref="C35:D35"/>
    <mergeCell ref="E35:F35"/>
    <mergeCell ref="G35:H35"/>
    <mergeCell ref="I35:J35"/>
    <mergeCell ref="K35:L35"/>
    <mergeCell ref="M35:N35"/>
    <mergeCell ref="B34:B35"/>
    <mergeCell ref="C34:D34"/>
    <mergeCell ref="E34:F34"/>
    <mergeCell ref="G34:H34"/>
    <mergeCell ref="I34:J34"/>
    <mergeCell ref="K34:L34"/>
    <mergeCell ref="J46:L46"/>
    <mergeCell ref="M46:O46"/>
    <mergeCell ref="J47:L49"/>
    <mergeCell ref="M47:O49"/>
    <mergeCell ref="B36:D36"/>
    <mergeCell ref="E36:F36"/>
    <mergeCell ref="G36:H36"/>
    <mergeCell ref="I36:J36"/>
    <mergeCell ref="K36:L36"/>
    <mergeCell ref="M36:N36"/>
    <mergeCell ref="B37:O41"/>
  </mergeCells>
  <phoneticPr fontId="1"/>
  <dataValidations count="3">
    <dataValidation type="list" allowBlank="1" showInputMessage="1" showErrorMessage="1" sqref="E23:N26" xr:uid="{D99378B1-0767-4300-8665-E5F467B44978}">
      <formula1>"A,B,C"</formula1>
    </dataValidation>
    <dataValidation type="list" allowBlank="1" showInputMessage="1" showErrorMessage="1" sqref="E12:N17" xr:uid="{820FA364-9C6B-459B-AC77-0ABD74CB68F1}">
      <formula1>"OK,NG"</formula1>
    </dataValidation>
    <dataValidation type="list" allowBlank="1" showInputMessage="1" showErrorMessage="1" sqref="C3" xr:uid="{BB92E045-E8F2-42C8-A90F-08AD2F1FFD39}">
      <formula1>"44,48,54,60,66,72,104"</formula1>
    </dataValidation>
  </dataValidations>
  <printOptions horizontalCentered="1" verticalCentered="1"/>
  <pageMargins left="0.43307086614173229" right="0.43307086614173229" top="0.74803149606299213" bottom="0.55118110236220474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465BB-AD2A-45D8-9682-7E37ACE3D995}">
  <dimension ref="B1:O17"/>
  <sheetViews>
    <sheetView zoomScale="70" zoomScaleNormal="70" workbookViewId="0">
      <selection activeCell="F23" sqref="F23"/>
    </sheetView>
  </sheetViews>
  <sheetFormatPr defaultRowHeight="13.2"/>
  <sheetData>
    <row r="1" spans="2:15" ht="13.8" thickBot="1"/>
    <row r="2" spans="2:15" ht="13.8">
      <c r="B2" s="175"/>
      <c r="C2" s="176"/>
      <c r="D2" s="173"/>
      <c r="E2" s="173"/>
      <c r="F2" s="177"/>
      <c r="G2" s="177"/>
      <c r="H2" s="173"/>
      <c r="I2" s="173"/>
      <c r="J2" s="177"/>
      <c r="K2" s="177"/>
      <c r="L2" s="173"/>
      <c r="M2" s="173"/>
      <c r="N2" s="173"/>
      <c r="O2" s="174"/>
    </row>
    <row r="3" spans="2:15" ht="13.8">
      <c r="B3" s="18" t="s">
        <v>39</v>
      </c>
      <c r="C3" s="4"/>
      <c r="D3" s="4"/>
      <c r="E3" s="4"/>
      <c r="F3" s="5"/>
      <c r="G3" s="4"/>
      <c r="H3" s="4"/>
      <c r="I3" s="26" t="s">
        <v>40</v>
      </c>
      <c r="J3" s="4"/>
      <c r="K3" s="4"/>
      <c r="L3" s="5"/>
      <c r="M3" s="4"/>
      <c r="N3" s="4"/>
      <c r="O3" s="11"/>
    </row>
    <row r="4" spans="2:15" ht="13.8">
      <c r="B4" s="18"/>
      <c r="C4" s="4"/>
      <c r="D4" s="4"/>
      <c r="E4" s="4"/>
      <c r="F4" s="5"/>
      <c r="G4" s="4"/>
      <c r="H4" s="4"/>
      <c r="I4" s="4"/>
      <c r="J4" s="4"/>
      <c r="K4" s="4"/>
      <c r="L4" s="5"/>
      <c r="M4" s="4"/>
      <c r="N4" s="4"/>
      <c r="O4" s="11"/>
    </row>
    <row r="5" spans="2:15" ht="13.8">
      <c r="B5" s="18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1"/>
    </row>
    <row r="6" spans="2:15" ht="13.8">
      <c r="B6" s="18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11"/>
    </row>
    <row r="7" spans="2:15" ht="13.8">
      <c r="B7" s="1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1"/>
    </row>
    <row r="8" spans="2:15" ht="13.8">
      <c r="B8" s="1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1"/>
    </row>
    <row r="9" spans="2:15" ht="13.8">
      <c r="B9" s="18"/>
      <c r="C9" s="4"/>
      <c r="D9" s="4"/>
      <c r="E9" s="4"/>
      <c r="F9" s="4"/>
      <c r="G9" s="4"/>
      <c r="H9" s="4"/>
      <c r="I9" s="26" t="s">
        <v>42</v>
      </c>
      <c r="J9" s="4"/>
      <c r="K9" s="4"/>
      <c r="L9" s="4"/>
      <c r="M9" s="4"/>
      <c r="N9" s="4"/>
      <c r="O9" s="11"/>
    </row>
    <row r="10" spans="2:15" ht="13.8">
      <c r="B10" s="1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1"/>
    </row>
    <row r="11" spans="2:15" ht="13.8">
      <c r="B11" s="18" t="s">
        <v>43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1"/>
    </row>
    <row r="12" spans="2:15" ht="13.8">
      <c r="B12" s="1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1"/>
    </row>
    <row r="13" spans="2:15" ht="13.8">
      <c r="B13" s="18" t="s">
        <v>44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1"/>
    </row>
    <row r="14" spans="2:15" ht="13.8">
      <c r="B14" s="18" t="s">
        <v>45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1"/>
    </row>
    <row r="15" spans="2:15" ht="13.8">
      <c r="B15" s="20"/>
      <c r="C15" s="4"/>
      <c r="D15" s="4"/>
      <c r="E15" s="4"/>
      <c r="F15" s="4"/>
      <c r="G15" s="4"/>
      <c r="H15" s="4"/>
      <c r="I15" s="4"/>
      <c r="J15" s="4"/>
      <c r="K15" s="4"/>
      <c r="L15" s="5"/>
      <c r="M15" s="4"/>
      <c r="N15" s="4"/>
      <c r="O15" s="11"/>
    </row>
    <row r="16" spans="2:15" ht="13.8">
      <c r="B16" s="18" t="s">
        <v>46</v>
      </c>
      <c r="C16" s="4"/>
      <c r="D16" s="4"/>
      <c r="E16" s="4"/>
      <c r="F16" s="4"/>
      <c r="G16" s="4"/>
      <c r="H16" s="4"/>
      <c r="I16" s="4"/>
      <c r="J16" s="25"/>
      <c r="K16" s="25"/>
      <c r="L16" s="25"/>
      <c r="M16" s="25"/>
      <c r="N16" s="25"/>
      <c r="O16" s="14"/>
    </row>
    <row r="17" spans="2:15" ht="14.4" thickBot="1">
      <c r="B17" s="21"/>
      <c r="C17" s="22"/>
      <c r="D17" s="22"/>
      <c r="E17" s="22"/>
      <c r="F17" s="22"/>
      <c r="G17" s="22"/>
      <c r="H17" s="22"/>
      <c r="I17" s="22"/>
      <c r="J17" s="23"/>
      <c r="K17" s="23"/>
      <c r="L17" s="23"/>
      <c r="M17" s="23"/>
      <c r="N17" s="23"/>
      <c r="O17" s="24"/>
    </row>
  </sheetData>
  <mergeCells count="7">
    <mergeCell ref="N2:O2"/>
    <mergeCell ref="B2:C2"/>
    <mergeCell ref="D2:E2"/>
    <mergeCell ref="F2:G2"/>
    <mergeCell ref="H2:I2"/>
    <mergeCell ref="J2:K2"/>
    <mergeCell ref="L2:M2"/>
  </mergeCells>
  <phoneticPr fontId="1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zwRAPID15Pro" shapeId="2049" r:id="rId3">
          <objectPr defaultSize="0" autoPict="0" r:id="rId4">
            <anchor moveWithCells="1" sizeWithCells="1">
              <from>
                <xdr:col>1</xdr:col>
                <xdr:colOff>160020</xdr:colOff>
                <xdr:row>5</xdr:row>
                <xdr:rowOff>45720</xdr:rowOff>
              </from>
              <to>
                <xdr:col>6</xdr:col>
                <xdr:colOff>38100</xdr:colOff>
                <xdr:row>8</xdr:row>
                <xdr:rowOff>167640</xdr:rowOff>
              </to>
            </anchor>
          </objectPr>
        </oleObject>
      </mc:Choice>
      <mc:Fallback>
        <oleObject progId="zwRAPID15Pro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15"/>
  <sheetViews>
    <sheetView workbookViewId="0">
      <selection activeCell="G8" sqref="G8"/>
    </sheetView>
  </sheetViews>
  <sheetFormatPr defaultRowHeight="13.2"/>
  <cols>
    <col min="6" max="6" width="13.88671875" bestFit="1" customWidth="1"/>
  </cols>
  <sheetData>
    <row r="3" spans="2:9">
      <c r="B3" s="6"/>
      <c r="C3" s="6"/>
      <c r="D3" s="6"/>
      <c r="E3" s="6"/>
      <c r="F3" s="6"/>
      <c r="G3" s="6"/>
      <c r="H3" s="6"/>
      <c r="I3" s="6"/>
    </row>
    <row r="4" spans="2:9">
      <c r="B4" s="6"/>
      <c r="C4" s="6"/>
      <c r="D4" s="6"/>
      <c r="E4" s="6"/>
      <c r="F4" s="6"/>
      <c r="G4" s="6"/>
      <c r="H4" s="6"/>
      <c r="I4" s="6"/>
    </row>
    <row r="5" spans="2:9">
      <c r="B5" s="6"/>
      <c r="C5" s="7"/>
      <c r="D5" s="7"/>
      <c r="E5" s="7"/>
      <c r="F5" s="7"/>
      <c r="G5" s="7"/>
      <c r="H5" s="7"/>
      <c r="I5" s="7"/>
    </row>
    <row r="8" spans="2:9">
      <c r="C8" s="6"/>
      <c r="D8" s="6" t="s">
        <v>32</v>
      </c>
      <c r="E8" s="6" t="s">
        <v>33</v>
      </c>
      <c r="F8" t="s">
        <v>34</v>
      </c>
    </row>
    <row r="9" spans="2:9">
      <c r="B9">
        <f t="shared" ref="B9:B15" si="0">C9/25</f>
        <v>44</v>
      </c>
      <c r="C9" s="6">
        <v>1100</v>
      </c>
      <c r="D9" s="6">
        <v>1144</v>
      </c>
      <c r="E9" s="7" t="s">
        <v>35</v>
      </c>
      <c r="F9">
        <f>1+40/60</f>
        <v>1.6666666666666665</v>
      </c>
    </row>
    <row r="10" spans="2:9">
      <c r="B10">
        <f t="shared" si="0"/>
        <v>48</v>
      </c>
      <c r="C10" s="6">
        <v>1200</v>
      </c>
      <c r="D10" s="6">
        <v>1246</v>
      </c>
      <c r="E10" s="7" t="s">
        <v>35</v>
      </c>
      <c r="F10">
        <f t="shared" ref="F10:F15" si="1">1+30/60</f>
        <v>1.5</v>
      </c>
    </row>
    <row r="11" spans="2:9">
      <c r="B11">
        <f t="shared" si="0"/>
        <v>54</v>
      </c>
      <c r="C11" s="6">
        <v>1350</v>
      </c>
      <c r="D11" s="6">
        <v>1400</v>
      </c>
      <c r="E11" s="7" t="s">
        <v>35</v>
      </c>
      <c r="F11">
        <f t="shared" si="1"/>
        <v>1.5</v>
      </c>
    </row>
    <row r="12" spans="2:9">
      <c r="B12">
        <f t="shared" si="0"/>
        <v>60</v>
      </c>
      <c r="C12" s="6">
        <v>1500</v>
      </c>
      <c r="D12" s="6">
        <v>1554</v>
      </c>
      <c r="E12" s="7" t="s">
        <v>35</v>
      </c>
      <c r="F12">
        <f t="shared" si="1"/>
        <v>1.5</v>
      </c>
    </row>
    <row r="13" spans="2:9">
      <c r="B13">
        <f t="shared" si="0"/>
        <v>66</v>
      </c>
      <c r="C13" s="6">
        <v>1650</v>
      </c>
      <c r="D13" s="6">
        <v>1701</v>
      </c>
      <c r="E13" s="7" t="s">
        <v>35</v>
      </c>
      <c r="F13">
        <f t="shared" si="1"/>
        <v>1.5</v>
      </c>
    </row>
    <row r="14" spans="2:9">
      <c r="B14">
        <f t="shared" si="0"/>
        <v>72</v>
      </c>
      <c r="C14" s="6">
        <v>1800</v>
      </c>
      <c r="D14" s="6">
        <v>1848</v>
      </c>
      <c r="E14" s="7" t="s">
        <v>35</v>
      </c>
      <c r="F14">
        <f t="shared" si="1"/>
        <v>1.5</v>
      </c>
    </row>
    <row r="15" spans="2:9">
      <c r="B15">
        <f t="shared" si="0"/>
        <v>104</v>
      </c>
      <c r="C15" s="6">
        <v>2600</v>
      </c>
      <c r="D15" s="6">
        <v>2684</v>
      </c>
      <c r="E15" s="7" t="s">
        <v>35</v>
      </c>
      <c r="F15">
        <f t="shared" si="1"/>
        <v>1.5</v>
      </c>
    </row>
  </sheetData>
  <phoneticPr fontId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S-Check sheet</vt:lpstr>
      <vt:lpstr>Appendix</vt:lpstr>
      <vt:lpstr>OD</vt:lpstr>
      <vt:lpstr>'S-Check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日本ダクタイル鉄管協会</dc:creator>
  <cp:keywords/>
  <dc:description/>
  <cp:lastModifiedBy>takaaki.kagawa</cp:lastModifiedBy>
  <cp:revision/>
  <dcterms:created xsi:type="dcterms:W3CDTF">2008-09-12T01:01:57Z</dcterms:created>
  <dcterms:modified xsi:type="dcterms:W3CDTF">2021-04-27T20:02:39Z</dcterms:modified>
  <cp:category/>
  <cp:contentStatus/>
</cp:coreProperties>
</file>